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3" documentId="8_{E88E5AC9-3FA6-4857-AB4F-D30D23B7DB38}" xr6:coauthVersionLast="47" xr6:coauthVersionMax="47" xr10:uidLastSave="{CC987BF5-73DC-4E7D-9045-744ABDFA716A}"/>
  <bookViews>
    <workbookView xWindow="-108" yWindow="-108" windowWidth="23256" windowHeight="13176" activeTab="1" xr2:uid="{00000000-000D-0000-FFFF-FFFF00000000}"/>
  </bookViews>
  <sheets>
    <sheet name="Start" sheetId="2" r:id="rId1"/>
    <sheet name="Persoonlijk maandbudget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74" i="1"/>
  <c r="E31" i="1"/>
  <c r="E32" i="1"/>
  <c r="E33" i="1"/>
  <c r="E34" i="1"/>
  <c r="E35" i="1"/>
  <c r="E36" i="1"/>
  <c r="E16" i="1"/>
  <c r="E17" i="1"/>
  <c r="E18" i="1"/>
  <c r="E19" i="1"/>
  <c r="E20" i="1"/>
  <c r="E21" i="1"/>
  <c r="E22" i="1"/>
  <c r="E23" i="1"/>
  <c r="E24" i="1"/>
  <c r="E25" i="1"/>
  <c r="C12" i="1"/>
  <c r="C7" i="1"/>
  <c r="J76" i="1"/>
  <c r="J66" i="1"/>
  <c r="J67" i="1"/>
  <c r="J68" i="1"/>
  <c r="J69" i="1"/>
  <c r="J57" i="1"/>
  <c r="J58" i="1"/>
  <c r="J59" i="1"/>
  <c r="J49" i="1"/>
  <c r="J50" i="1"/>
  <c r="J52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66" i="1"/>
  <c r="E67" i="1"/>
  <c r="E68" i="1"/>
  <c r="E69" i="1"/>
  <c r="E70" i="1"/>
  <c r="E71" i="1"/>
  <c r="E56" i="1"/>
  <c r="E57" i="1"/>
  <c r="E58" i="1"/>
  <c r="E59" i="1"/>
  <c r="E60" i="1"/>
  <c r="E49" i="1"/>
  <c r="E50" i="1"/>
  <c r="E51" i="1"/>
  <c r="E41" i="1"/>
  <c r="E42" i="1"/>
  <c r="E43" i="1"/>
  <c r="E44" i="1"/>
  <c r="E30" i="1"/>
  <c r="E26" i="1" l="1"/>
  <c r="E52" i="1"/>
  <c r="J78" i="1"/>
  <c r="H4" i="1"/>
  <c r="E37" i="1"/>
  <c r="J70" i="1"/>
  <c r="J53" i="1"/>
  <c r="J36" i="1"/>
  <c r="E45" i="1"/>
  <c r="E61" i="1"/>
  <c r="J25" i="1"/>
  <c r="J60" i="1"/>
  <c r="H6" i="1"/>
  <c r="J45" i="1"/>
  <c r="E72" i="1"/>
  <c r="H8" i="1" l="1"/>
</calcChain>
</file>

<file path=xl/sharedStrings.xml><?xml version="1.0" encoding="utf-8"?>
<sst xmlns="http://schemas.openxmlformats.org/spreadsheetml/2006/main" count="159" uniqueCount="86">
  <si>
    <t>Over deze sjabloon</t>
  </si>
  <si>
    <t>Gebruik dit werkblad Persoonlijk maandbudget om uw geplande en werkelijke maandelijkse inkomsten en uw geplande en werkelijke kosten bij te houden.</t>
  </si>
  <si>
    <t>• Voer kosten in verschillende categorieën in de respectievelijke tabellen in.</t>
  </si>
  <si>
    <t>• Gepland saldo, Werkelijk saldo en Verschil worden automatisch berekend.</t>
  </si>
  <si>
    <t>Opmerking: </t>
  </si>
  <si>
    <t>Kolom A van het werkblad Persoonlijk maandbudget bevat aanvullende instructies. Deze tekst is opzettelijk verborgen. Als u tekst wilt verwijderen, selecteert u kolom A en drukt u op Delete. Als u de tekst zichtbaar wilt maken, selecteert u kolom A en wijzigt u de tekenkleur.</t>
  </si>
  <si>
    <t>Als u meer wilt weten over tabellen in het werkblad, drukt u in een tabel op Shift en F10 en selecteert u de optie Tabel en vervolgens Alternatieve tekst.</t>
  </si>
  <si>
    <t>Persoonlijk maandbudget</t>
  </si>
  <si>
    <t>Geplande maandelijkse inkomsten</t>
  </si>
  <si>
    <t>Inkomsten 1</t>
  </si>
  <si>
    <t>Extra inkomsten</t>
  </si>
  <si>
    <t>Totale maandelijkse inkomsten</t>
  </si>
  <si>
    <t>Werkelijke maandelijks inkomen</t>
  </si>
  <si>
    <t>Huisvesting</t>
  </si>
  <si>
    <t>0</t>
  </si>
  <si>
    <t>Hypotheek of huur</t>
  </si>
  <si>
    <t>Telefoon</t>
  </si>
  <si>
    <t>Elektriciteit</t>
  </si>
  <si>
    <t>Gas</t>
  </si>
  <si>
    <t>Water en riolering</t>
  </si>
  <si>
    <t>Tv</t>
  </si>
  <si>
    <t>Afvalverwijdering</t>
  </si>
  <si>
    <t>Onderhoud of reparaties</t>
  </si>
  <si>
    <t>Benodigdheden</t>
  </si>
  <si>
    <t>Overig</t>
  </si>
  <si>
    <t>Subtotaal</t>
  </si>
  <si>
    <t>Vervoer</t>
  </si>
  <si>
    <t>Aflossing auto</t>
  </si>
  <si>
    <t>Openbaar vervoer</t>
  </si>
  <si>
    <t>Verzekering</t>
  </si>
  <si>
    <t>Kentekenbewijs/rijbewijs</t>
  </si>
  <si>
    <t>Brandstof</t>
  </si>
  <si>
    <t>Onderhoud</t>
  </si>
  <si>
    <t>Huis</t>
  </si>
  <si>
    <t>Gezondheid</t>
  </si>
  <si>
    <t>Leven</t>
  </si>
  <si>
    <t>Eten</t>
  </si>
  <si>
    <t>Boodschappen</t>
  </si>
  <si>
    <t>Uit eten</t>
  </si>
  <si>
    <t>Huisdieren</t>
  </si>
  <si>
    <t>Verzorging</t>
  </si>
  <si>
    <t>Speeltjes</t>
  </si>
  <si>
    <t>Persoonlijke verzorging</t>
  </si>
  <si>
    <t>Medisch</t>
  </si>
  <si>
    <t>Haar/nagels</t>
  </si>
  <si>
    <t>Kleding</t>
  </si>
  <si>
    <t>Stomerij</t>
  </si>
  <si>
    <t>Sportclub</t>
  </si>
  <si>
    <t>Bijdragen aan organisaties</t>
  </si>
  <si>
    <t>Gepland
kosten</t>
  </si>
  <si>
    <t>Gepland 
kosten</t>
  </si>
  <si>
    <t>Werkelijk 
kosten</t>
  </si>
  <si>
    <r>
      <t xml:space="preserve">Geraamd saldo
</t>
    </r>
    <r>
      <rPr>
        <sz val="14"/>
        <color theme="1"/>
        <rFont val="Calibri"/>
        <family val="2"/>
        <scheme val="minor"/>
      </rPr>
      <t>(Geraamde inkomsten minus uitgaven)</t>
    </r>
  </si>
  <si>
    <r>
      <t xml:space="preserve">Werkelijk saldo
</t>
    </r>
    <r>
      <rPr>
        <sz val="14"/>
        <color theme="1" tint="0.24994659260841701"/>
        <rFont val="Calibri"/>
        <family val="2"/>
        <scheme val="minor"/>
      </rPr>
      <t>(Werkelijke inkomsten minus uitgaven)</t>
    </r>
  </si>
  <si>
    <r>
      <t xml:space="preserve">Verschil
</t>
    </r>
    <r>
      <rPr>
        <sz val="14"/>
        <color theme="1" tint="0.24994659260841701"/>
        <rFont val="Calibri"/>
        <family val="2"/>
        <scheme val="minor"/>
      </rPr>
      <t>(Werkelijk minus geraamd)</t>
    </r>
  </si>
  <si>
    <t>Verschil</t>
  </si>
  <si>
    <t>Amusement</t>
  </si>
  <si>
    <t>Video/dvd</t>
  </si>
  <si>
    <t>Cd's</t>
  </si>
  <si>
    <t>Films</t>
  </si>
  <si>
    <t>Concerten</t>
  </si>
  <si>
    <t>Sportevenementen</t>
  </si>
  <si>
    <t>Theater</t>
  </si>
  <si>
    <t>Leningen</t>
  </si>
  <si>
    <t>Persoonlijk</t>
  </si>
  <si>
    <t>Student</t>
  </si>
  <si>
    <t>Creditcard</t>
  </si>
  <si>
    <t>Belastingen</t>
  </si>
  <si>
    <t>Overheid</t>
  </si>
  <si>
    <t>Provincie</t>
  </si>
  <si>
    <t>Gemeente</t>
  </si>
  <si>
    <t>Spaargeld of investeringen</t>
  </si>
  <si>
    <t>Pensioengeld</t>
  </si>
  <si>
    <t>Investeringsgeld</t>
  </si>
  <si>
    <t>Geschenken en donaties</t>
  </si>
  <si>
    <t>Liefdadigheid 1</t>
  </si>
  <si>
    <t>Liefdadigheid 2</t>
  </si>
  <si>
    <t>Liefdadigheid 3</t>
  </si>
  <si>
    <t>Juridisch</t>
  </si>
  <si>
    <t>JURIDISCH</t>
  </si>
  <si>
    <t>Advocaat</t>
  </si>
  <si>
    <t>Alimentatie</t>
  </si>
  <si>
    <t>Betalingen voor retentierechten of gerechtelijke uitspraken</t>
  </si>
  <si>
    <t>Totale geschatte kosten</t>
  </si>
  <si>
    <t>Totale werkelijke kosten</t>
  </si>
  <si>
    <t>Totaal verschil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</si>
</sst>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€&quot;\ #,##0.00;[Red]&quot;€&quot;\ \-#,##0.00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_-&quot;kr&quot;\ * #,##0.00_-;\-&quot;kr&quot;\ * #,##0.00_-;_-&quot;kr&quot;\ * &quot;-&quot;??_-;_-@_-"/>
    <numFmt numFmtId="168" formatCode="_-&quot;kr&quot;\ * #,##0_-;\-&quot;kr&quot;\ * #,##0_-;_-&quot;kr&quot;\ * &quot;-&quot;_-;_-@_-"/>
    <numFmt numFmtId="169" formatCode="&quot;€&quot;\ #,##0.00"/>
  </numFmts>
  <fonts count="5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sz val="18"/>
      <color theme="3"/>
      <name val="Calibri"/>
      <family val="2"/>
      <charset val="134"/>
      <scheme val="maj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2"/>
      <color theme="1" tint="0.34998626667073579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0" borderId="1" applyNumberFormat="0" applyFill="0" applyAlignment="0" applyProtection="0"/>
    <xf numFmtId="0" fontId="3" fillId="0" borderId="2" applyNumberFormat="0" applyFill="0" applyBorder="0" applyAlignment="0" applyProtection="0"/>
    <xf numFmtId="0" fontId="4" fillId="0" borderId="3" applyNumberFormat="0" applyFill="0" applyBorder="0" applyAlignment="0" applyProtection="0"/>
    <xf numFmtId="166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14" applyNumberFormat="0" applyAlignment="0" applyProtection="0"/>
    <xf numFmtId="0" fontId="42" fillId="14" borderId="15" applyNumberFormat="0" applyAlignment="0" applyProtection="0"/>
    <xf numFmtId="0" fontId="43" fillId="14" borderId="14" applyNumberFormat="0" applyAlignment="0" applyProtection="0"/>
    <xf numFmtId="0" fontId="44" fillId="0" borderId="16" applyNumberFormat="0" applyFill="0" applyAlignment="0" applyProtection="0"/>
    <xf numFmtId="0" fontId="45" fillId="15" borderId="17" applyNumberFormat="0" applyAlignment="0" applyProtection="0"/>
    <xf numFmtId="0" fontId="46" fillId="0" borderId="0" applyNumberFormat="0" applyFill="0" applyBorder="0" applyAlignment="0" applyProtection="0"/>
    <xf numFmtId="0" fontId="35" fillId="16" borderId="1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3" fillId="2" borderId="0" xfId="1" applyFont="1" applyFill="1" applyBorder="1"/>
    <xf numFmtId="0" fontId="0" fillId="0" borderId="0" xfId="2" applyFont="1" applyBorder="1" applyAlignment="1">
      <alignment vertical="center" wrapText="1"/>
    </xf>
    <xf numFmtId="0" fontId="12" fillId="2" borderId="8" xfId="2" applyFont="1" applyFill="1" applyBorder="1" applyAlignment="1">
      <alignment horizontal="left" vertical="center" indent="1"/>
    </xf>
    <xf numFmtId="0" fontId="0" fillId="0" borderId="0" xfId="2" applyFont="1" applyBorder="1" applyAlignment="1">
      <alignment vertical="center"/>
    </xf>
    <xf numFmtId="0" fontId="12" fillId="2" borderId="6" xfId="2" applyFont="1" applyFill="1" applyBorder="1" applyAlignment="1">
      <alignment horizontal="left" vertical="center" indent="1"/>
    </xf>
    <xf numFmtId="0" fontId="10" fillId="3" borderId="12" xfId="2" applyFont="1" applyFill="1" applyBorder="1" applyAlignment="1">
      <alignment horizontal="left" vertical="center" indent="1"/>
    </xf>
    <xf numFmtId="0" fontId="0" fillId="0" borderId="0" xfId="2" applyFont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 indent="1"/>
    </xf>
    <xf numFmtId="0" fontId="19" fillId="2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30" fillId="0" borderId="0" xfId="2" applyFont="1" applyFill="1" applyBorder="1" applyAlignment="1">
      <alignment horizontal="left" vertical="center" indent="11"/>
    </xf>
    <xf numFmtId="0" fontId="31" fillId="0" borderId="0" xfId="0" applyFont="1" applyAlignment="1">
      <alignment horizontal="left" vertical="center" indent="1"/>
    </xf>
    <xf numFmtId="0" fontId="31" fillId="2" borderId="0" xfId="2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/>
    </xf>
    <xf numFmtId="0" fontId="17" fillId="2" borderId="0" xfId="0" applyFont="1" applyFill="1" applyAlignment="1">
      <alignment horizontal="left" vertical="center" indent="1"/>
    </xf>
    <xf numFmtId="0" fontId="29" fillId="0" borderId="0" xfId="0" applyFont="1"/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5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indent="1"/>
    </xf>
    <xf numFmtId="8" fontId="12" fillId="2" borderId="9" xfId="0" applyNumberFormat="1" applyFont="1" applyFill="1" applyBorder="1" applyAlignment="1">
      <alignment horizontal="center" vertical="center"/>
    </xf>
    <xf numFmtId="8" fontId="12" fillId="2" borderId="7" xfId="0" applyNumberFormat="1" applyFont="1" applyFill="1" applyBorder="1" applyAlignment="1">
      <alignment horizontal="center" vertical="center"/>
    </xf>
    <xf numFmtId="8" fontId="13" fillId="3" borderId="13" xfId="0" applyNumberFormat="1" applyFont="1" applyFill="1" applyBorder="1" applyAlignment="1">
      <alignment horizontal="center" vertical="center"/>
    </xf>
    <xf numFmtId="8" fontId="12" fillId="2" borderId="5" xfId="0" applyNumberFormat="1" applyFont="1" applyFill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169" fontId="12" fillId="2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69" fontId="13" fillId="3" borderId="0" xfId="0" applyNumberFormat="1" applyFont="1" applyFill="1" applyAlignment="1">
      <alignment horizontal="center" vertical="center"/>
    </xf>
    <xf numFmtId="169" fontId="9" fillId="3" borderId="0" xfId="0" applyNumberFormat="1" applyFont="1" applyFill="1" applyAlignment="1">
      <alignment horizontal="center" vertical="center"/>
    </xf>
    <xf numFmtId="169" fontId="12" fillId="3" borderId="0" xfId="0" applyNumberFormat="1" applyFont="1" applyFill="1" applyAlignment="1">
      <alignment horizontal="center" vertical="center"/>
    </xf>
    <xf numFmtId="169" fontId="10" fillId="3" borderId="0" xfId="0" applyNumberFormat="1" applyFont="1" applyFill="1" applyAlignment="1">
      <alignment horizontal="center" vertical="center"/>
    </xf>
    <xf numFmtId="8" fontId="26" fillId="2" borderId="0" xfId="0" applyNumberFormat="1" applyFont="1" applyFill="1" applyAlignment="1">
      <alignment vertical="center"/>
    </xf>
    <xf numFmtId="8" fontId="25" fillId="0" borderId="0" xfId="0" applyNumberFormat="1" applyFont="1" applyAlignment="1">
      <alignment vertical="center"/>
    </xf>
    <xf numFmtId="169" fontId="9" fillId="2" borderId="0" xfId="0" applyNumberFormat="1" applyFont="1" applyFill="1" applyAlignment="1">
      <alignment horizontal="center" vertical="center"/>
    </xf>
    <xf numFmtId="169" fontId="9" fillId="2" borderId="0" xfId="0" applyNumberFormat="1" applyFont="1" applyFill="1" applyAlignment="1">
      <alignment horizontal="left" vertical="center" indent="1"/>
    </xf>
    <xf numFmtId="169" fontId="9" fillId="2" borderId="0" xfId="0" applyNumberFormat="1" applyFont="1" applyFill="1" applyAlignment="1">
      <alignment vertical="center"/>
    </xf>
    <xf numFmtId="169" fontId="12" fillId="2" borderId="0" xfId="0" applyNumberFormat="1" applyFont="1" applyFill="1" applyAlignment="1">
      <alignment horizontal="left" vertical="center"/>
    </xf>
    <xf numFmtId="169" fontId="9" fillId="0" borderId="0" xfId="0" applyNumberFormat="1" applyFont="1" applyAlignment="1">
      <alignment vertical="center"/>
    </xf>
    <xf numFmtId="169" fontId="17" fillId="2" borderId="0" xfId="0" applyNumberFormat="1" applyFont="1" applyFill="1" applyAlignment="1">
      <alignment vertical="center"/>
    </xf>
    <xf numFmtId="0" fontId="50" fillId="2" borderId="0" xfId="0" applyFont="1" applyFill="1" applyAlignment="1">
      <alignment horizontal="left" vertical="center" indent="1"/>
    </xf>
    <xf numFmtId="169" fontId="50" fillId="2" borderId="0" xfId="0" applyNumberFormat="1" applyFont="1" applyFill="1" applyAlignment="1">
      <alignment horizontal="center" vertical="center"/>
    </xf>
    <xf numFmtId="0" fontId="24" fillId="4" borderId="0" xfId="2" applyFont="1" applyFill="1" applyBorder="1" applyAlignment="1">
      <alignment horizontal="left" vertical="center" wrapText="1" indent="1"/>
    </xf>
    <xf numFmtId="8" fontId="10" fillId="4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24" fillId="6" borderId="0" xfId="2" applyFont="1" applyFill="1" applyBorder="1" applyAlignment="1">
      <alignment horizontal="left" vertical="center" wrapText="1" indent="1"/>
    </xf>
    <xf numFmtId="8" fontId="18" fillId="6" borderId="0" xfId="0" applyNumberFormat="1" applyFont="1" applyFill="1" applyAlignment="1">
      <alignment horizontal="center" vertical="center"/>
    </xf>
    <xf numFmtId="0" fontId="24" fillId="5" borderId="0" xfId="2" applyFont="1" applyFill="1" applyBorder="1" applyAlignment="1">
      <alignment horizontal="left" vertical="center" wrapText="1" indent="1"/>
    </xf>
    <xf numFmtId="8" fontId="18" fillId="5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4" fillId="9" borderId="0" xfId="2" applyFont="1" applyFill="1" applyBorder="1" applyAlignment="1">
      <alignment horizontal="left" vertical="center" wrapText="1" indent="1"/>
    </xf>
    <xf numFmtId="8" fontId="10" fillId="9" borderId="0" xfId="0" applyNumberFormat="1" applyFont="1" applyFill="1" applyAlignment="1">
      <alignment horizontal="center" vertical="center"/>
    </xf>
    <xf numFmtId="0" fontId="31" fillId="2" borderId="10" xfId="3" applyFont="1" applyFill="1" applyBorder="1" applyAlignment="1">
      <alignment horizontal="left" vertical="center" indent="1"/>
    </xf>
    <xf numFmtId="0" fontId="20" fillId="2" borderId="11" xfId="3" applyFont="1" applyFill="1" applyBorder="1" applyAlignment="1">
      <alignment horizontal="left" vertical="center" indent="1"/>
    </xf>
    <xf numFmtId="0" fontId="9" fillId="0" borderId="0" xfId="0" applyFont="1" applyAlignment="1">
      <alignment horizontal="center"/>
    </xf>
    <xf numFmtId="0" fontId="30" fillId="0" borderId="0" xfId="0" applyFont="1" applyAlignment="1">
      <alignment horizontal="left" vertical="center" indent="11"/>
    </xf>
    <xf numFmtId="0" fontId="32" fillId="2" borderId="11" xfId="3" applyFont="1" applyFill="1" applyBorder="1" applyAlignment="1">
      <alignment horizontal="left" vertical="center" indent="1"/>
    </xf>
    <xf numFmtId="0" fontId="33" fillId="7" borderId="0" xfId="2" applyFont="1" applyFill="1" applyBorder="1" applyAlignment="1">
      <alignment horizontal="left" vertical="center" wrapText="1" indent="1"/>
    </xf>
    <xf numFmtId="8" fontId="34" fillId="7" borderId="0" xfId="0" applyNumberFormat="1" applyFont="1" applyFill="1" applyAlignment="1">
      <alignment horizontal="center" vertical="center"/>
    </xf>
    <xf numFmtId="0" fontId="24" fillId="8" borderId="0" xfId="2" applyFont="1" applyFill="1" applyBorder="1" applyAlignment="1">
      <alignment horizontal="left" vertical="center" wrapText="1" indent="1"/>
    </xf>
    <xf numFmtId="8" fontId="18" fillId="8" borderId="0" xfId="0" applyNumberFormat="1" applyFont="1" applyFill="1" applyAlignment="1">
      <alignment horizontal="center" vertical="center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erekening" xfId="18" builtinId="22" customBuiltin="1"/>
    <cellStyle name="Controlecel" xfId="20" builtinId="23" customBuiltin="1"/>
    <cellStyle name="Datum" xfId="5" xr:uid="{FE33F3B2-B201-45AD-A81E-81BCB12ED9D2}"/>
    <cellStyle name="Gekoppelde cel" xfId="19" builtinId="24" customBuiltin="1"/>
    <cellStyle name="Goed" xfId="13" builtinId="26" customBuiltin="1"/>
    <cellStyle name="Invoer" xfId="16" builtinId="20" customBuiltin="1"/>
    <cellStyle name="Komma" xfId="6" builtinId="3" customBuiltin="1"/>
    <cellStyle name="Komma [0]" xfId="7" builtinId="6" customBuiltin="1"/>
    <cellStyle name="Kop 1" xfId="1" builtinId="16" customBuiltin="1"/>
    <cellStyle name="Kop 2" xfId="2" builtinId="17" customBuiltin="1"/>
    <cellStyle name="Kop 3" xfId="3" builtinId="18" customBuiltin="1"/>
    <cellStyle name="Kop 4" xfId="12" builtinId="19" customBuiltin="1"/>
    <cellStyle name="Neutraal" xfId="15" builtinId="28" customBuiltin="1"/>
    <cellStyle name="Notitie" xfId="22" builtinId="10" customBuiltin="1"/>
    <cellStyle name="Ongeldig" xfId="14" builtinId="27" customBuiltin="1"/>
    <cellStyle name="Procent" xfId="10" builtinId="5" customBuiltin="1"/>
    <cellStyle name="Standaard" xfId="0" builtinId="0" customBuiltin="1"/>
    <cellStyle name="Telefoon" xfId="4" xr:uid="{70E46558-98AC-446F-861A-54F270CBD905}"/>
    <cellStyle name="Titel" xfId="11" builtinId="15" customBuiltin="1"/>
    <cellStyle name="Totaal" xfId="24" builtinId="25" customBuiltin="1"/>
    <cellStyle name="Uitvoer" xfId="17" builtinId="21" customBuiltin="1"/>
    <cellStyle name="Valuta" xfId="8" builtinId="4" customBuiltin="1"/>
    <cellStyle name="Valuta [0]" xfId="9" builtinId="7" customBuiltin="1"/>
    <cellStyle name="Verklarende tekst" xfId="23" builtinId="53" customBuiltin="1"/>
    <cellStyle name="Waarschuwingstekst" xfId="21" builtinId="11" customBuiltin="1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&quot;kr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70" formatCode="&quot;kr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&quot;kr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&quot;kr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9" formatCode="&quot;€&quot;\ #,##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Adresboek" pivot="0" count="3" xr9:uid="{00000000-0011-0000-FFFF-FFFF00000000}">
      <tableStyleElement type="wholeTable" dxfId="172"/>
      <tableStyleElement type="headerRow" dxfId="171"/>
      <tableStyleElement type="totalRow" dxfId="170"/>
    </tableStyle>
    <tableStyle name="Persoonlijk maandbudget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Afbeelding 2" descr="Geld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Afbeelding 3" descr="Geld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uisvesting" displayName="Huisvesting" ref="B15:E26" totalsRowCount="1" headerRowDxfId="162" dataDxfId="160" totalsRowDxfId="158" headerRowBorderDxfId="161" tableBorderDxfId="159" totalsRowBorderDxfId="157">
  <autoFilter ref="B15:E25" xr:uid="{00000000-000C-0000-FFFF-FFFF0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0" totalsRowLabel="Subtotaal" dataDxfId="156" totalsRowDxfId="155"/>
    <tableColumn id="2" xr3:uid="{00000000-0010-0000-0000-000002000000}" name="Gepland_x000a_kosten" dataDxfId="154" totalsRowDxfId="153"/>
    <tableColumn id="3" xr3:uid="{00000000-0010-0000-0000-000003000000}" name="Werkelijk _x000a_kosten" dataDxfId="152" totalsRowDxfId="151"/>
    <tableColumn id="4" xr3:uid="{00000000-0010-0000-0000-000004000000}" name="Verschil" totalsRowFunction="sum" dataDxfId="150" totalsRowDxfId="149">
      <calculatedColumnFormula>Huisvesting[[#This Row],[Gepland
kosten]]-Huisvesting[[#This Row],[Werkelijk 
kosten]]</calculatedColumnFormula>
    </tableColumn>
  </tableColumns>
  <tableStyleInfo name="Adresboek" showFirstColumn="0" showLastColumn="0" showRowStripes="1" showColumnStripes="0"/>
  <extLst>
    <ext xmlns:x14="http://schemas.microsoft.com/office/spreadsheetml/2009/9/main" uri="{504A1905-F514-4f6f-8877-14C23A59335A}">
      <x14:table altTextSummary="Voer in deze tabel geplande en werkelijke huisvestingskosten in. Verschil wordt automatisch bereken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Huisdieren" displayName="Huisdieren" ref="B55:E61" totalsRowCount="1" headerRowDxfId="38" dataDxfId="36" totalsRowDxfId="35" headerRowBorderDxfId="37" totalsRowBorderDxfId="34">
  <autoFilter ref="B55:E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0" totalsRowLabel="Subtotaal" dataDxfId="33" totalsRowDxfId="32"/>
    <tableColumn id="2" xr3:uid="{00000000-0010-0000-0900-000002000000}" name="Gepland _x000a_kosten" dataDxfId="31" totalsRowDxfId="30"/>
    <tableColumn id="3" xr3:uid="{00000000-0010-0000-0900-000003000000}" name="Werkelijk _x000a_kosten" dataDxfId="29" totalsRowDxfId="28"/>
    <tableColumn id="4" xr3:uid="{00000000-0010-0000-0900-000004000000}" name="Verschil" totalsRowFunction="sum" dataDxfId="27" totalsRowDxfId="26">
      <calculatedColumnFormula>Huisdieren[[#This Row],[Gepland 
kosten]]-Huisdieren[[#This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huisdierkosten in. Verschil wordt automatisch bereken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Juridisch" displayName="Juridisch" ref="G65:J70" totalsRowCount="1" headerRowDxfId="25" dataDxfId="23" totalsRowDxfId="22" headerRowBorderDxfId="24" totalsRowBorderDxfId="21">
  <autoFilter ref="G65:J69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JURIDISCH" totalsRowLabel="Subtotaal" dataDxfId="20" totalsRowDxfId="19"/>
    <tableColumn id="2" xr3:uid="{00000000-0010-0000-0A00-000002000000}" name="Gepland _x000a_kosten" dataDxfId="18" totalsRowDxfId="17"/>
    <tableColumn id="3" xr3:uid="{00000000-0010-0000-0A00-000003000000}" name="Werkelijk _x000a_kosten" dataDxfId="16" totalsRowDxfId="15"/>
    <tableColumn id="4" xr3:uid="{00000000-0010-0000-0A00-000004000000}" name="Verschil" totalsRowFunction="sum" dataDxfId="14" totalsRowDxfId="13">
      <calculatedColumnFormula>Juridisch[[#This Row],[Gepland 
kosten]]-Juridisch[[#This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juridische kosten in. Verschil wordt automatisch bereken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onlijkeVerzorging" displayName="PersoonlijkeVerzorging" ref="B64:E72" totalsRowCount="1" headerRowDxfId="12" dataDxfId="10" totalsRowDxfId="9" headerRowBorderDxfId="11" totalsRowBorderDxfId="8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0" totalsRowLabel="Subtotaal" dataDxfId="7" totalsRowDxfId="6"/>
    <tableColumn id="2" xr3:uid="{00000000-0010-0000-0B00-000002000000}" name="Gepland _x000a_kosten" dataDxfId="5" totalsRowDxfId="4"/>
    <tableColumn id="3" xr3:uid="{00000000-0010-0000-0B00-000003000000}" name="Werkelijk _x000a_kosten" dataDxfId="3" totalsRowDxfId="2"/>
    <tableColumn id="4" xr3:uid="{00000000-0010-0000-0B00-000004000000}" name="Verschil" totalsRowFunction="sum" dataDxfId="1" totalsRowDxfId="0">
      <calculatedColumnFormula>PersoonlijkeVerzorging[[#This Row],[Gepland 
kosten]]-PersoonlijkeVerzorging[[#This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kosten voor persoonlijke verzorging in. Verschil wordt automatisch berek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musement" displayName="Amusement" ref="G15:J25" totalsRowCount="1" headerRowDxfId="148" dataDxfId="146" totalsRowDxfId="144" headerRowBorderDxfId="147" tableBorderDxfId="145" totalsRowBorderDxfId="143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0" totalsRowLabel="Subtotaal" dataDxfId="142" totalsRowDxfId="141"/>
    <tableColumn id="2" xr3:uid="{00000000-0010-0000-0100-000002000000}" name="Gepland _x000a_kosten" dataDxfId="140" totalsRowDxfId="139"/>
    <tableColumn id="3" xr3:uid="{00000000-0010-0000-0100-000003000000}" name="Werkelijk _x000a_kosten" dataDxfId="138" totalsRowDxfId="137"/>
    <tableColumn id="4" xr3:uid="{00000000-0010-0000-0100-000004000000}" name="Verschil" totalsRowFunction="sum" dataDxfId="136" totalsRowDxfId="135">
      <calculatedColumnFormula>Amusement[[#This Row],[Gepland 
kosten]]-Amusement[[#This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amusementskosten in. Verschil wordt automatisch berek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eningen" displayName="Leningen" ref="G29:J36" totalsRowCount="1" headerRowDxfId="134" dataDxfId="132" totalsRowDxfId="130" headerRowBorderDxfId="133" tableBorderDxfId="131" totalsRowBorderDxfId="129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0" totalsRowLabel="Subtotaal" dataDxfId="128" totalsRowDxfId="127"/>
    <tableColumn id="2" xr3:uid="{00000000-0010-0000-0200-000002000000}" name="Gepland _x000a_kosten" dataDxfId="126" totalsRowDxfId="125"/>
    <tableColumn id="3" xr3:uid="{00000000-0010-0000-0200-000003000000}" name="Werkelijk _x000a_kosten" dataDxfId="124" totalsRowDxfId="123"/>
    <tableColumn id="4" xr3:uid="{00000000-0010-0000-0200-000004000000}" name="Verschil" totalsRowFunction="sum" dataDxfId="122" totalsRowDxfId="121">
      <calculatedColumnFormula>Leningen[[#This Row],[Gepland 
kosten]]-Leningen[[#This Row],[Werkelijk 
kosten]]</calculatedColumnFormula>
    </tableColumn>
  </tableColumns>
  <tableStyleInfo name="Adresboek" showFirstColumn="0" showLastColumn="0" showRowStripes="0" showColumnStripes="0"/>
  <extLst>
    <ext xmlns:x14="http://schemas.microsoft.com/office/spreadsheetml/2009/9/main" uri="{504A1905-F514-4f6f-8877-14C23A59335A}">
      <x14:table altTextSummary="Voer in deze tabel geplande en werkelijke leningskosten in. Verschil wordt automatisch bereken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Vervoer" displayName="Vervoer" ref="B29:E37" totalsRowCount="1" headerRowDxfId="120" dataDxfId="118" totalsRowDxfId="116" headerRowBorderDxfId="119" tableBorderDxfId="117" totalsRowBorderDxfId="115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al" dataDxfId="114" totalsRowDxfId="113"/>
    <tableColumn id="2" xr3:uid="{00000000-0010-0000-0300-000002000000}" name="Gepland _x000a_kosten" dataDxfId="112" totalsRowDxfId="111"/>
    <tableColumn id="3" xr3:uid="{00000000-0010-0000-0300-000003000000}" name="Werkelijk _x000a_kosten" dataDxfId="110" totalsRowDxfId="109"/>
    <tableColumn id="4" xr3:uid="{00000000-0010-0000-0300-000004000000}" name="Verschil" totalsRowFunction="sum" dataDxfId="108" totalsRowDxfId="107">
      <calculatedColumnFormula>Vervoer[[#This Row],[Gepland 
kosten]]-Vervoer[[#This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vervoerkosten in. Verschil wordt automatisch bereken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Verzekering" displayName="Verzekering" ref="B40:E45" totalsRowCount="1" headerRowDxfId="106" dataDxfId="104" totalsRowDxfId="102" headerRowBorderDxfId="105" tableBorderDxfId="103" totalsRowBorderDxfId="101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0" totalsRowLabel="Subtotaal" dataDxfId="100" totalsRowDxfId="99"/>
    <tableColumn id="2" xr3:uid="{00000000-0010-0000-0400-000002000000}" name="Gepland_x000a_kosten" dataDxfId="98" totalsRowDxfId="97"/>
    <tableColumn id="3" xr3:uid="{00000000-0010-0000-0400-000003000000}" name="Werkelijk _x000a_kosten" dataDxfId="96" totalsRowDxfId="95"/>
    <tableColumn id="4" xr3:uid="{00000000-0010-0000-0400-000004000000}" name="Verschil" totalsRowFunction="sum" dataDxfId="94" totalsRowDxfId="93">
      <calculatedColumnFormula>Verzekering[[#This Row],[Gepland
kosten]]-Verzekering[[#This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verzekeringskosten in. Verschil wordt automatisch bereken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Belastingen" displayName="Belastingen" ref="G40:J45" totalsRowCount="1" headerRowDxfId="92" dataDxfId="90" totalsRowDxfId="88" headerRowBorderDxfId="91" tableBorderDxfId="89" totalsRowBorderDxfId="87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0" totalsRowLabel="Subtotaal" dataDxfId="86" totalsRowDxfId="85"/>
    <tableColumn id="2" xr3:uid="{00000000-0010-0000-0500-000002000000}" name="Gepland _x000a_kosten" dataDxfId="84" totalsRowDxfId="83"/>
    <tableColumn id="3" xr3:uid="{00000000-0010-0000-0500-000003000000}" name="Werkelijk _x000a_kosten" dataDxfId="82" totalsRowDxfId="81"/>
    <tableColumn id="4" xr3:uid="{00000000-0010-0000-0500-000004000000}" name="Verschil" totalsRowFunction="sum" dataDxfId="80" totalsRowDxfId="79">
      <calculatedColumnFormula>Belastingen[[#This Row],[Gepland 
kosten]]-Belastingen[[#This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belastingskosten in. Verschil wordt automatisch bereken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paargeld" displayName="Spaargeld" ref="G48:J53" totalsRowCount="1" headerRowDxfId="78" dataDxfId="76" totalsRowDxfId="75" headerRowBorderDxfId="77" totalsRowBorderDxfId="74">
  <autoFilter ref="G48:J52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0" totalsRowLabel="Subtotaal" dataDxfId="73" totalsRowDxfId="72"/>
    <tableColumn id="2" xr3:uid="{00000000-0010-0000-0600-000002000000}" name="Gepland _x000a_kosten" dataDxfId="71" totalsRowDxfId="70"/>
    <tableColumn id="3" xr3:uid="{00000000-0010-0000-0600-000003000000}" name="Werkelijk _x000a_kosten" dataDxfId="69" totalsRowDxfId="68"/>
    <tableColumn id="4" xr3:uid="{00000000-0010-0000-0600-000004000000}" name="Verschil" totalsRowFunction="sum" dataDxfId="67" totalsRowDxfId="66">
      <calculatedColumnFormula>Spaargeld[[#This Row],[Gepland 
kosten]]-Spaargeld[[#This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kosten voor spaargeld of investeringen in. Verschil wordt automatisch bereken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Eten" displayName="Eten" ref="B48:E52" totalsRowCount="1" headerRowDxfId="65" dataDxfId="63" totalsRowDxfId="61" headerRowBorderDxfId="64" tableBorderDxfId="62" totalsRowBorderDxfId="60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0" totalsRowLabel="Subtotaal" dataDxfId="59" totalsRowDxfId="58"/>
    <tableColumn id="2" xr3:uid="{00000000-0010-0000-0700-000002000000}" name="Gepland _x000a_kosten" dataDxfId="57" totalsRowDxfId="56"/>
    <tableColumn id="3" xr3:uid="{00000000-0010-0000-0700-000003000000}" name="Werkelijk _x000a_kosten" dataDxfId="55" totalsRowDxfId="54"/>
    <tableColumn id="4" xr3:uid="{00000000-0010-0000-0700-000004000000}" name="Verschil" totalsRowFunction="sum" dataDxfId="53" totalsRowDxfId="52">
      <calculatedColumnFormula>Eten[[#This Row],[Gepland 
kosten]]-Eten[[#This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verwachte en werkelijke kosten voor eten in. Verschil wordt automatisch bereken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eschenken" displayName="Geschenken" ref="G56:J60" totalsRowCount="1" headerRowDxfId="51" dataDxfId="49" totalsRowDxfId="48" headerRowBorderDxfId="50" totalsRowBorderDxfId="47">
  <autoFilter ref="G56:J5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0" totalsRowLabel="Subtotaal" dataDxfId="46" totalsRowDxfId="45"/>
    <tableColumn id="2" xr3:uid="{00000000-0010-0000-0800-000002000000}" name="Gepland _x000a_kosten" dataDxfId="44" totalsRowDxfId="43"/>
    <tableColumn id="3" xr3:uid="{00000000-0010-0000-0800-000003000000}" name="Werkelijk _x000a_kosten" dataDxfId="42" totalsRowDxfId="41"/>
    <tableColumn id="4" xr3:uid="{00000000-0010-0000-0800-000004000000}" name="Verschil" totalsRowFunction="sum" dataDxfId="40" totalsRowDxfId="39">
      <calculatedColumnFormula>Geschenken[[#This Row],[Gepland 
kosten]]-Geschenken[[#This Row],[Werkelijk 
kosten]]</calculatedColumnFormula>
    </tableColumn>
  </tableColumns>
  <tableStyleInfo name="Adresboek" showFirstColumn="1" showLastColumn="1" showRowStripes="1" showColumnStripes="0"/>
  <extLst>
    <ext xmlns:x14="http://schemas.microsoft.com/office/spreadsheetml/2009/9/main" uri="{504A1905-F514-4f6f-8877-14C23A59335A}">
      <x14:table altTextSummary="Voer in deze tabel geplande en werkelijke kosten voor geschenken en donaties in. Verschil wordt automatisch bereken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8671875" defaultRowHeight="13.8"/>
  <cols>
    <col min="1" max="1" width="1.44140625" customWidth="1"/>
    <col min="2" max="2" width="100.6640625" customWidth="1"/>
    <col min="3" max="3" width="2.6640625" customWidth="1"/>
  </cols>
  <sheetData>
    <row r="1" spans="2:2" ht="19.95" customHeight="1"/>
    <row r="2" spans="2:2" s="24" customFormat="1" ht="94.95" customHeight="1">
      <c r="B2" s="25" t="s">
        <v>0</v>
      </c>
    </row>
    <row r="3" spans="2:2" ht="48.6" customHeight="1">
      <c r="B3" s="8" t="s">
        <v>1</v>
      </c>
    </row>
    <row r="4" spans="2:2" ht="30" customHeight="1">
      <c r="B4" s="7" t="s">
        <v>2</v>
      </c>
    </row>
    <row r="5" spans="2:2" ht="30" customHeight="1">
      <c r="B5" s="7" t="s">
        <v>3</v>
      </c>
    </row>
    <row r="6" spans="2:2" ht="34.950000000000003" customHeight="1">
      <c r="B6" s="9" t="s">
        <v>4</v>
      </c>
    </row>
    <row r="7" spans="2:2" ht="46.8">
      <c r="B7" s="7" t="s">
        <v>5</v>
      </c>
    </row>
    <row r="8" spans="2:2" ht="10.199999999999999" customHeight="1">
      <c r="B8" s="7"/>
    </row>
    <row r="9" spans="2:2" ht="31.2">
      <c r="B9" s="7" t="s">
        <v>6</v>
      </c>
    </row>
  </sheetData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81"/>
  <sheetViews>
    <sheetView showGridLines="0" tabSelected="1" zoomScaleNormal="100" zoomScaleSheetLayoutView="30" workbookViewId="0">
      <selection activeCell="G59" sqref="G59"/>
    </sheetView>
  </sheetViews>
  <sheetFormatPr defaultColWidth="8.88671875" defaultRowHeight="13.8"/>
  <cols>
    <col min="1" max="1" width="1.44140625" style="4" customWidth="1"/>
    <col min="2" max="2" width="43.33203125" customWidth="1"/>
    <col min="3" max="5" width="20.6640625" customWidth="1"/>
    <col min="6" max="6" width="15.6640625" customWidth="1"/>
    <col min="7" max="7" width="58.109375" customWidth="1"/>
    <col min="8" max="10" width="20.6640625" customWidth="1"/>
    <col min="11" max="11" width="2.6640625" customWidth="1"/>
  </cols>
  <sheetData>
    <row r="1" spans="1:10" s="1" customFormat="1" ht="19.95" customHeight="1">
      <c r="A1" s="3"/>
    </row>
    <row r="2" spans="1:10" s="1" customFormat="1" ht="94.95" customHeight="1">
      <c r="A2" s="6"/>
      <c r="B2" s="90" t="s">
        <v>7</v>
      </c>
      <c r="C2" s="90"/>
      <c r="D2" s="90"/>
      <c r="E2" s="90"/>
      <c r="F2" s="90"/>
      <c r="G2" s="90"/>
      <c r="H2" s="90"/>
      <c r="I2" s="12"/>
      <c r="J2" s="12"/>
    </row>
    <row r="3" spans="1:10" ht="15" customHeight="1"/>
    <row r="4" spans="1:10" ht="30" customHeight="1">
      <c r="B4" s="87" t="s">
        <v>8</v>
      </c>
      <c r="C4" s="91"/>
      <c r="D4" s="13"/>
      <c r="E4" s="92" t="s">
        <v>52</v>
      </c>
      <c r="F4" s="92"/>
      <c r="G4" s="92"/>
      <c r="H4" s="93">
        <f>C7-J74</f>
        <v>3116</v>
      </c>
    </row>
    <row r="5" spans="1:10" ht="30" customHeight="1">
      <c r="B5" s="14" t="s">
        <v>9</v>
      </c>
      <c r="C5" s="51">
        <v>4300</v>
      </c>
      <c r="E5" s="92"/>
      <c r="F5" s="92"/>
      <c r="G5" s="92"/>
      <c r="H5" s="93"/>
      <c r="I5" s="15"/>
    </row>
    <row r="6" spans="1:10" ht="30" customHeight="1">
      <c r="B6" s="16" t="s">
        <v>10</v>
      </c>
      <c r="C6" s="52">
        <v>300</v>
      </c>
      <c r="E6" s="94" t="s">
        <v>53</v>
      </c>
      <c r="F6" s="94"/>
      <c r="G6" s="94"/>
      <c r="H6" s="95">
        <f>C12-J76</f>
        <v>3064</v>
      </c>
      <c r="I6" s="15"/>
    </row>
    <row r="7" spans="1:10" ht="30" customHeight="1">
      <c r="B7" s="17" t="s">
        <v>11</v>
      </c>
      <c r="C7" s="53">
        <f>SUM(C5:C6)</f>
        <v>4600</v>
      </c>
      <c r="E7" s="94"/>
      <c r="F7" s="94"/>
      <c r="G7" s="94"/>
      <c r="H7" s="95"/>
      <c r="I7" s="15"/>
    </row>
    <row r="8" spans="1:10" ht="30" customHeight="1">
      <c r="E8" s="85" t="s">
        <v>54</v>
      </c>
      <c r="F8" s="85"/>
      <c r="G8" s="85"/>
      <c r="H8" s="86">
        <f>H6-H4</f>
        <v>-52</v>
      </c>
      <c r="I8" s="15"/>
    </row>
    <row r="9" spans="1:10" ht="30" customHeight="1">
      <c r="B9" s="87" t="s">
        <v>12</v>
      </c>
      <c r="C9" s="88"/>
      <c r="D9" s="13"/>
      <c r="E9" s="85"/>
      <c r="F9" s="85"/>
      <c r="G9" s="85"/>
      <c r="H9" s="86"/>
      <c r="I9" s="18"/>
    </row>
    <row r="10" spans="1:10" ht="30" customHeight="1">
      <c r="B10" s="16" t="s">
        <v>9</v>
      </c>
      <c r="C10" s="52">
        <v>4000</v>
      </c>
      <c r="I10" s="15"/>
    </row>
    <row r="11" spans="1:10" ht="30" customHeight="1">
      <c r="B11" s="19" t="s">
        <v>10</v>
      </c>
      <c r="C11" s="54">
        <v>300</v>
      </c>
      <c r="E11" s="15"/>
      <c r="H11" s="64"/>
      <c r="I11" s="15"/>
    </row>
    <row r="12" spans="1:10" ht="30" customHeight="1">
      <c r="B12" s="17" t="s">
        <v>11</v>
      </c>
      <c r="C12" s="53">
        <f>SUM(C10:C11)</f>
        <v>4300</v>
      </c>
    </row>
    <row r="13" spans="1:10" ht="37.950000000000003" customHeight="1">
      <c r="B13" s="20"/>
      <c r="C13" s="63"/>
    </row>
    <row r="14" spans="1:10" s="2" customFormat="1" ht="30" customHeight="1">
      <c r="A14" s="22"/>
      <c r="B14" s="27" t="s">
        <v>13</v>
      </c>
      <c r="C14" s="10"/>
      <c r="D14" s="11"/>
      <c r="E14" s="11"/>
      <c r="G14" s="26" t="s">
        <v>56</v>
      </c>
      <c r="H14" s="10"/>
      <c r="I14" s="10"/>
      <c r="J14" s="10"/>
    </row>
    <row r="15" spans="1:10" ht="48" customHeight="1">
      <c r="B15" s="28" t="s">
        <v>14</v>
      </c>
      <c r="C15" s="29" t="s">
        <v>49</v>
      </c>
      <c r="D15" s="29" t="s">
        <v>51</v>
      </c>
      <c r="E15" s="30" t="s">
        <v>55</v>
      </c>
      <c r="F15" s="5"/>
      <c r="G15" s="31" t="s">
        <v>14</v>
      </c>
      <c r="H15" s="32" t="s">
        <v>50</v>
      </c>
      <c r="I15" s="32" t="s">
        <v>51</v>
      </c>
      <c r="J15" s="33" t="s">
        <v>55</v>
      </c>
    </row>
    <row r="16" spans="1:10" ht="30" customHeight="1">
      <c r="B16" s="34" t="s">
        <v>15</v>
      </c>
      <c r="C16" s="55">
        <v>1000</v>
      </c>
      <c r="D16" s="55">
        <v>1000</v>
      </c>
      <c r="E16" s="55">
        <f>Huisvesting[[#This Row],[Gepland
kosten]]-Huisvesting[[#This Row],[Werkelijk 
kosten]]</f>
        <v>0</v>
      </c>
      <c r="F16" s="5"/>
      <c r="G16" s="35" t="s">
        <v>57</v>
      </c>
      <c r="H16" s="57"/>
      <c r="I16" s="57"/>
      <c r="J16" s="57">
        <f>Amusement[[#This Row],[Gepland 
kosten]]-Amusement[[#This Row],[Werkelijk 
kosten]]</f>
        <v>0</v>
      </c>
    </row>
    <row r="17" spans="1:10" ht="30" customHeight="1">
      <c r="B17" s="34" t="s">
        <v>16</v>
      </c>
      <c r="C17" s="55">
        <v>54</v>
      </c>
      <c r="D17" s="55">
        <v>100</v>
      </c>
      <c r="E17" s="55">
        <f>Huisvesting[[#This Row],[Gepland
kosten]]-Huisvesting[[#This Row],[Werkelijk 
kosten]]</f>
        <v>-46</v>
      </c>
      <c r="F17" s="5"/>
      <c r="G17" s="35" t="s">
        <v>58</v>
      </c>
      <c r="H17" s="57"/>
      <c r="I17" s="57"/>
      <c r="J17" s="57">
        <f>Amusement[[#This Row],[Gepland 
kosten]]-Amusement[[#This Row],[Werkelijk 
kosten]]</f>
        <v>0</v>
      </c>
    </row>
    <row r="18" spans="1:10" ht="30" customHeight="1">
      <c r="B18" s="34" t="s">
        <v>17</v>
      </c>
      <c r="C18" s="55">
        <v>44</v>
      </c>
      <c r="D18" s="55">
        <v>56</v>
      </c>
      <c r="E18" s="55">
        <f>Huisvesting[[#This Row],[Gepland
kosten]]-Huisvesting[[#This Row],[Werkelijk 
kosten]]</f>
        <v>-12</v>
      </c>
      <c r="F18" s="5"/>
      <c r="G18" s="35" t="s">
        <v>59</v>
      </c>
      <c r="H18" s="57"/>
      <c r="I18" s="57"/>
      <c r="J18" s="57">
        <f>Amusement[[#This Row],[Gepland 
kosten]]-Amusement[[#This Row],[Werkelijk 
kosten]]</f>
        <v>0</v>
      </c>
    </row>
    <row r="19" spans="1:10" ht="30" customHeight="1">
      <c r="B19" s="34" t="s">
        <v>18</v>
      </c>
      <c r="C19" s="55">
        <v>22</v>
      </c>
      <c r="D19" s="55">
        <v>28</v>
      </c>
      <c r="E19" s="55">
        <f>Huisvesting[[#This Row],[Gepland
kosten]]-Huisvesting[[#This Row],[Werkelijk 
kosten]]</f>
        <v>-6</v>
      </c>
      <c r="F19" s="5"/>
      <c r="G19" s="35" t="s">
        <v>60</v>
      </c>
      <c r="H19" s="57"/>
      <c r="I19" s="57"/>
      <c r="J19" s="57">
        <f>Amusement[[#This Row],[Gepland 
kosten]]-Amusement[[#This Row],[Werkelijk 
kosten]]</f>
        <v>0</v>
      </c>
    </row>
    <row r="20" spans="1:10" ht="30" customHeight="1">
      <c r="B20" s="34" t="s">
        <v>19</v>
      </c>
      <c r="C20" s="55">
        <v>8</v>
      </c>
      <c r="D20" s="55">
        <v>8</v>
      </c>
      <c r="E20" s="55">
        <f>Huisvesting[[#This Row],[Gepland
kosten]]-Huisvesting[[#This Row],[Werkelijk 
kosten]]</f>
        <v>0</v>
      </c>
      <c r="F20" s="5"/>
      <c r="G20" s="35" t="s">
        <v>61</v>
      </c>
      <c r="H20" s="57"/>
      <c r="I20" s="57"/>
      <c r="J20" s="57">
        <f>Amusement[[#This Row],[Gepland 
kosten]]-Amusement[[#This Row],[Werkelijk 
kosten]]</f>
        <v>0</v>
      </c>
    </row>
    <row r="21" spans="1:10" ht="30" customHeight="1">
      <c r="B21" s="34" t="s">
        <v>20</v>
      </c>
      <c r="C21" s="55">
        <v>34</v>
      </c>
      <c r="D21" s="55">
        <v>34</v>
      </c>
      <c r="E21" s="55">
        <f>Huisvesting[[#This Row],[Gepland
kosten]]-Huisvesting[[#This Row],[Werkelijk 
kosten]]</f>
        <v>0</v>
      </c>
      <c r="F21" s="5"/>
      <c r="G21" s="35" t="s">
        <v>62</v>
      </c>
      <c r="H21" s="57"/>
      <c r="I21" s="57"/>
      <c r="J21" s="57">
        <f>Amusement[[#This Row],[Gepland 
kosten]]-Amusement[[#This Row],[Werkelijk 
kosten]]</f>
        <v>0</v>
      </c>
    </row>
    <row r="22" spans="1:10" ht="30" customHeight="1">
      <c r="B22" s="34" t="s">
        <v>21</v>
      </c>
      <c r="C22" s="55">
        <v>10</v>
      </c>
      <c r="D22" s="55">
        <v>10</v>
      </c>
      <c r="E22" s="55">
        <f>Huisvesting[[#This Row],[Gepland
kosten]]-Huisvesting[[#This Row],[Werkelijk 
kosten]]</f>
        <v>0</v>
      </c>
      <c r="F22" s="5"/>
      <c r="G22" s="35" t="s">
        <v>24</v>
      </c>
      <c r="H22" s="57"/>
      <c r="I22" s="57"/>
      <c r="J22" s="57">
        <f>Amusement[[#This Row],[Gepland 
kosten]]-Amusement[[#This Row],[Werkelijk 
kosten]]</f>
        <v>0</v>
      </c>
    </row>
    <row r="23" spans="1:10" ht="30" customHeight="1">
      <c r="B23" s="34" t="s">
        <v>22</v>
      </c>
      <c r="C23" s="55">
        <v>23</v>
      </c>
      <c r="D23" s="55">
        <v>0</v>
      </c>
      <c r="E23" s="55">
        <f>Huisvesting[[#This Row],[Gepland
kosten]]-Huisvesting[[#This Row],[Werkelijk 
kosten]]</f>
        <v>23</v>
      </c>
      <c r="F23" s="5"/>
      <c r="G23" s="35" t="s">
        <v>24</v>
      </c>
      <c r="H23" s="57"/>
      <c r="I23" s="57"/>
      <c r="J23" s="57">
        <f>Amusement[[#This Row],[Gepland 
kosten]]-Amusement[[#This Row],[Werkelijk 
kosten]]</f>
        <v>0</v>
      </c>
    </row>
    <row r="24" spans="1:10" ht="30" customHeight="1">
      <c r="B24" s="34" t="s">
        <v>23</v>
      </c>
      <c r="C24" s="55">
        <v>0</v>
      </c>
      <c r="D24" s="55">
        <v>0</v>
      </c>
      <c r="E24" s="55">
        <f>Huisvesting[[#This Row],[Gepland
kosten]]-Huisvesting[[#This Row],[Werkelijk 
kosten]]</f>
        <v>0</v>
      </c>
      <c r="F24" s="5"/>
      <c r="G24" s="35" t="s">
        <v>24</v>
      </c>
      <c r="H24" s="57"/>
      <c r="I24" s="57"/>
      <c r="J24" s="57">
        <f>Amusement[[#This Row],[Gepland 
kosten]]-Amusement[[#This Row],[Werkelijk 
kosten]]</f>
        <v>0</v>
      </c>
    </row>
    <row r="25" spans="1:10" ht="30" customHeight="1">
      <c r="B25" s="34" t="s">
        <v>24</v>
      </c>
      <c r="C25" s="55">
        <v>0</v>
      </c>
      <c r="D25" s="55">
        <v>0</v>
      </c>
      <c r="E25" s="55">
        <f>Huisvesting[[#This Row],[Gepland
kosten]]-Huisvesting[[#This Row],[Werkelijk 
kosten]]</f>
        <v>0</v>
      </c>
      <c r="F25" s="5"/>
      <c r="G25" s="36" t="s">
        <v>25</v>
      </c>
      <c r="H25" s="58"/>
      <c r="I25" s="58"/>
      <c r="J25" s="59">
        <f>SUBTOTAL(109,Amusement[Verschil])</f>
        <v>0</v>
      </c>
    </row>
    <row r="26" spans="1:10" ht="30" customHeight="1">
      <c r="B26" s="37" t="s">
        <v>25</v>
      </c>
      <c r="C26" s="56"/>
      <c r="D26" s="56"/>
      <c r="E26" s="55">
        <f>SUBTOTAL(109,Huisvesting[Verschil])</f>
        <v>-41</v>
      </c>
      <c r="F26" s="5"/>
      <c r="G26" s="38"/>
      <c r="H26" s="38"/>
      <c r="I26" s="38"/>
      <c r="J26" s="38"/>
    </row>
    <row r="27" spans="1:10" ht="37.950000000000003" customHeight="1">
      <c r="B27" s="39"/>
      <c r="C27" s="65"/>
      <c r="D27" s="65"/>
      <c r="E27" s="65"/>
      <c r="F27" s="5"/>
      <c r="G27" s="38"/>
      <c r="H27" s="38"/>
      <c r="I27" s="38"/>
      <c r="J27" s="38"/>
    </row>
    <row r="28" spans="1:10" s="2" customFormat="1" ht="30" customHeight="1">
      <c r="A28" s="23"/>
      <c r="B28" s="77" t="s">
        <v>26</v>
      </c>
      <c r="C28" s="78"/>
      <c r="D28" s="78"/>
      <c r="E28" s="78"/>
      <c r="F28" s="40"/>
      <c r="G28" s="83" t="s">
        <v>63</v>
      </c>
      <c r="H28" s="83"/>
      <c r="I28" s="83"/>
      <c r="J28" s="83"/>
    </row>
    <row r="29" spans="1:10" ht="48" customHeight="1">
      <c r="B29" s="41" t="s">
        <v>14</v>
      </c>
      <c r="C29" s="32" t="s">
        <v>50</v>
      </c>
      <c r="D29" s="32" t="s">
        <v>51</v>
      </c>
      <c r="E29" s="33" t="s">
        <v>55</v>
      </c>
      <c r="F29" s="5"/>
      <c r="G29" s="42" t="s">
        <v>14</v>
      </c>
      <c r="H29" s="32" t="s">
        <v>50</v>
      </c>
      <c r="I29" s="32" t="s">
        <v>51</v>
      </c>
      <c r="J29" s="33" t="s">
        <v>55</v>
      </c>
    </row>
    <row r="30" spans="1:10" ht="30" customHeight="1">
      <c r="B30" s="35" t="s">
        <v>27</v>
      </c>
      <c r="C30" s="57"/>
      <c r="D30" s="57"/>
      <c r="E30" s="57">
        <f>Vervoer[[#This Row],[Gepland 
kosten]]-Vervoer[[#This Row],[Werkelijk 
kosten]]</f>
        <v>0</v>
      </c>
      <c r="F30" s="5"/>
      <c r="G30" s="35" t="s">
        <v>64</v>
      </c>
      <c r="H30" s="57"/>
      <c r="I30" s="57"/>
      <c r="J30" s="57">
        <f>Leningen[[#This Row],[Gepland 
kosten]]-Leningen[[#This Row],[Werkelijk 
kosten]]</f>
        <v>0</v>
      </c>
    </row>
    <row r="31" spans="1:10" ht="30" customHeight="1">
      <c r="B31" s="35" t="s">
        <v>28</v>
      </c>
      <c r="C31" s="57"/>
      <c r="D31" s="57"/>
      <c r="E31" s="57">
        <f>Vervoer[[#This Row],[Gepland 
kosten]]-Vervoer[[#This Row],[Werkelijk 
kosten]]</f>
        <v>0</v>
      </c>
      <c r="F31" s="5"/>
      <c r="G31" s="35" t="s">
        <v>65</v>
      </c>
      <c r="H31" s="57"/>
      <c r="I31" s="57"/>
      <c r="J31" s="57">
        <f>Leningen[[#This Row],[Gepland 
kosten]]-Leningen[[#This Row],[Werkelijk 
kosten]]</f>
        <v>0</v>
      </c>
    </row>
    <row r="32" spans="1:10" ht="30" customHeight="1">
      <c r="B32" s="35" t="s">
        <v>29</v>
      </c>
      <c r="C32" s="57"/>
      <c r="D32" s="57"/>
      <c r="E32" s="57">
        <f>Vervoer[[#This Row],[Gepland 
kosten]]-Vervoer[[#This Row],[Werkelijk 
kosten]]</f>
        <v>0</v>
      </c>
      <c r="F32" s="5"/>
      <c r="G32" s="35" t="s">
        <v>66</v>
      </c>
      <c r="H32" s="57"/>
      <c r="I32" s="57"/>
      <c r="J32" s="57">
        <f>Leningen[[#This Row],[Gepland 
kosten]]-Leningen[[#This Row],[Werkelijk 
kosten]]</f>
        <v>0</v>
      </c>
    </row>
    <row r="33" spans="1:10" ht="30" customHeight="1">
      <c r="B33" s="35" t="s">
        <v>30</v>
      </c>
      <c r="C33" s="57"/>
      <c r="D33" s="57"/>
      <c r="E33" s="57">
        <f>Vervoer[[#This Row],[Gepland 
kosten]]-Vervoer[[#This Row],[Werkelijk 
kosten]]</f>
        <v>0</v>
      </c>
      <c r="F33" s="5"/>
      <c r="G33" s="35" t="s">
        <v>66</v>
      </c>
      <c r="H33" s="57"/>
      <c r="I33" s="57"/>
      <c r="J33" s="57">
        <f>Leningen[[#This Row],[Gepland 
kosten]]-Leningen[[#This Row],[Werkelijk 
kosten]]</f>
        <v>0</v>
      </c>
    </row>
    <row r="34" spans="1:10" ht="30" customHeight="1">
      <c r="B34" s="35" t="s">
        <v>31</v>
      </c>
      <c r="C34" s="57"/>
      <c r="D34" s="57"/>
      <c r="E34" s="57">
        <f>Vervoer[[#This Row],[Gepland 
kosten]]-Vervoer[[#This Row],[Werkelijk 
kosten]]</f>
        <v>0</v>
      </c>
      <c r="F34" s="5"/>
      <c r="G34" s="35" t="s">
        <v>66</v>
      </c>
      <c r="H34" s="57"/>
      <c r="I34" s="57"/>
      <c r="J34" s="57">
        <f>Leningen[[#This Row],[Gepland 
kosten]]-Leningen[[#This Row],[Werkelijk 
kosten]]</f>
        <v>0</v>
      </c>
    </row>
    <row r="35" spans="1:10" ht="30" customHeight="1">
      <c r="B35" s="35" t="s">
        <v>32</v>
      </c>
      <c r="C35" s="57"/>
      <c r="D35" s="57"/>
      <c r="E35" s="57">
        <f>Vervoer[[#This Row],[Gepland 
kosten]]-Vervoer[[#This Row],[Werkelijk 
kosten]]</f>
        <v>0</v>
      </c>
      <c r="F35" s="5"/>
      <c r="G35" s="35" t="s">
        <v>24</v>
      </c>
      <c r="H35" s="57"/>
      <c r="I35" s="57"/>
      <c r="J35" s="57">
        <f>Leningen[[#This Row],[Gepland 
kosten]]-Leningen[[#This Row],[Werkelijk 
kosten]]</f>
        <v>0</v>
      </c>
    </row>
    <row r="36" spans="1:10" ht="30" customHeight="1">
      <c r="B36" s="35" t="s">
        <v>24</v>
      </c>
      <c r="C36" s="57"/>
      <c r="D36" s="57"/>
      <c r="E36" s="57">
        <f>Vervoer[[#This Row],[Gepland 
kosten]]-Vervoer[[#This Row],[Werkelijk 
kosten]]</f>
        <v>0</v>
      </c>
      <c r="F36" s="5"/>
      <c r="G36" s="36" t="s">
        <v>25</v>
      </c>
      <c r="H36" s="60"/>
      <c r="I36" s="60"/>
      <c r="J36" s="59">
        <f>SUBTOTAL(109,Leningen[Verschil])</f>
        <v>0</v>
      </c>
    </row>
    <row r="37" spans="1:10" ht="30" customHeight="1">
      <c r="B37" s="36" t="s">
        <v>25</v>
      </c>
      <c r="C37" s="60"/>
      <c r="D37" s="60"/>
      <c r="E37" s="59">
        <f>SUBTOTAL(109,Vervoer[Verschil])</f>
        <v>0</v>
      </c>
      <c r="F37" s="5"/>
      <c r="G37" s="39"/>
      <c r="H37" s="66"/>
      <c r="I37" s="66"/>
      <c r="J37" s="66"/>
    </row>
    <row r="38" spans="1:10" ht="37.950000000000003" customHeight="1">
      <c r="B38" s="43"/>
      <c r="C38" s="67"/>
      <c r="D38" s="67"/>
      <c r="E38" s="65"/>
      <c r="F38" s="5"/>
      <c r="G38" s="89"/>
      <c r="H38" s="89"/>
      <c r="I38" s="89"/>
      <c r="J38" s="89"/>
    </row>
    <row r="39" spans="1:10" s="2" customFormat="1" ht="30" customHeight="1">
      <c r="A39" s="23"/>
      <c r="B39" s="83" t="s">
        <v>29</v>
      </c>
      <c r="C39" s="84"/>
      <c r="D39" s="84"/>
      <c r="E39" s="84"/>
      <c r="F39" s="40"/>
      <c r="G39" s="83" t="s">
        <v>67</v>
      </c>
      <c r="H39" s="84"/>
      <c r="I39" s="84"/>
      <c r="J39" s="84"/>
    </row>
    <row r="40" spans="1:10" ht="48" customHeight="1">
      <c r="B40" s="42" t="s">
        <v>14</v>
      </c>
      <c r="C40" s="32" t="s">
        <v>49</v>
      </c>
      <c r="D40" s="32" t="s">
        <v>51</v>
      </c>
      <c r="E40" s="33" t="s">
        <v>55</v>
      </c>
      <c r="F40" s="5"/>
      <c r="G40" s="31" t="s">
        <v>14</v>
      </c>
      <c r="H40" s="32" t="s">
        <v>50</v>
      </c>
      <c r="I40" s="32" t="s">
        <v>51</v>
      </c>
      <c r="J40" s="33" t="s">
        <v>55</v>
      </c>
    </row>
    <row r="41" spans="1:10" ht="30" customHeight="1">
      <c r="B41" s="35" t="s">
        <v>33</v>
      </c>
      <c r="C41" s="57"/>
      <c r="D41" s="57"/>
      <c r="E41" s="57">
        <f>Verzekering[[#This Row],[Gepland
kosten]]-Verzekering[[#This Row],[Werkelijk 
kosten]]</f>
        <v>0</v>
      </c>
      <c r="F41" s="5"/>
      <c r="G41" s="35" t="s">
        <v>68</v>
      </c>
      <c r="H41" s="57"/>
      <c r="I41" s="57"/>
      <c r="J41" s="57">
        <f>Belastingen[[#This Row],[Gepland 
kosten]]-Belastingen[[#This Row],[Werkelijk 
kosten]]</f>
        <v>0</v>
      </c>
    </row>
    <row r="42" spans="1:10" ht="30" customHeight="1">
      <c r="B42" s="35" t="s">
        <v>34</v>
      </c>
      <c r="C42" s="57"/>
      <c r="D42" s="57"/>
      <c r="E42" s="57">
        <f>Verzekering[[#This Row],[Gepland
kosten]]-Verzekering[[#This Row],[Werkelijk 
kosten]]</f>
        <v>0</v>
      </c>
      <c r="F42" s="5"/>
      <c r="G42" s="35" t="s">
        <v>69</v>
      </c>
      <c r="H42" s="57"/>
      <c r="I42" s="57"/>
      <c r="J42" s="57">
        <f>Belastingen[[#This Row],[Gepland 
kosten]]-Belastingen[[#This Row],[Werkelijk 
kosten]]</f>
        <v>0</v>
      </c>
    </row>
    <row r="43" spans="1:10" ht="30" customHeight="1">
      <c r="B43" s="35" t="s">
        <v>35</v>
      </c>
      <c r="C43" s="57"/>
      <c r="D43" s="57"/>
      <c r="E43" s="57">
        <f>Verzekering[[#This Row],[Gepland
kosten]]-Verzekering[[#This Row],[Werkelijk 
kosten]]</f>
        <v>0</v>
      </c>
      <c r="F43" s="5"/>
      <c r="G43" s="35" t="s">
        <v>70</v>
      </c>
      <c r="H43" s="57"/>
      <c r="I43" s="57"/>
      <c r="J43" s="57">
        <f>Belastingen[[#This Row],[Gepland 
kosten]]-Belastingen[[#This Row],[Werkelijk 
kosten]]</f>
        <v>0</v>
      </c>
    </row>
    <row r="44" spans="1:10" ht="30" customHeight="1">
      <c r="B44" s="35" t="s">
        <v>24</v>
      </c>
      <c r="C44" s="57"/>
      <c r="D44" s="57"/>
      <c r="E44" s="57">
        <f>Verzekering[[#This Row],[Gepland
kosten]]-Verzekering[[#This Row],[Werkelijk 
kosten]]</f>
        <v>0</v>
      </c>
      <c r="F44" s="5"/>
      <c r="G44" s="35" t="s">
        <v>24</v>
      </c>
      <c r="H44" s="57"/>
      <c r="I44" s="57"/>
      <c r="J44" s="57">
        <f>Belastingen[[#This Row],[Gepland 
kosten]]-Belastingen[[#This Row],[Werkelijk 
kosten]]</f>
        <v>0</v>
      </c>
    </row>
    <row r="45" spans="1:10" ht="30" customHeight="1">
      <c r="B45" s="36" t="s">
        <v>25</v>
      </c>
      <c r="C45" s="61"/>
      <c r="D45" s="61"/>
      <c r="E45" s="59">
        <f>SUBTOTAL(109,Verzekering[Verschil])</f>
        <v>0</v>
      </c>
      <c r="F45" s="5"/>
      <c r="G45" s="36" t="s">
        <v>25</v>
      </c>
      <c r="H45" s="60"/>
      <c r="I45" s="60"/>
      <c r="J45" s="59">
        <f>SUBTOTAL(109,Belastingen[Verschil])</f>
        <v>0</v>
      </c>
    </row>
    <row r="46" spans="1:10" ht="37.950000000000003" customHeight="1">
      <c r="B46" s="44"/>
      <c r="C46" s="68"/>
      <c r="D46" s="68"/>
      <c r="E46" s="57"/>
      <c r="F46" s="5"/>
      <c r="G46" s="38"/>
      <c r="H46" s="38"/>
      <c r="I46" s="38"/>
      <c r="J46" s="38"/>
    </row>
    <row r="47" spans="1:10" s="2" customFormat="1" ht="30" customHeight="1">
      <c r="A47" s="23"/>
      <c r="B47" s="77" t="s">
        <v>36</v>
      </c>
      <c r="C47" s="78"/>
      <c r="D47" s="78"/>
      <c r="E47" s="78"/>
      <c r="F47" s="40"/>
      <c r="G47" s="83" t="s">
        <v>71</v>
      </c>
      <c r="H47" s="84"/>
      <c r="I47" s="84"/>
      <c r="J47" s="84"/>
    </row>
    <row r="48" spans="1:10" ht="49.95" customHeight="1">
      <c r="B48" s="45" t="s">
        <v>14</v>
      </c>
      <c r="C48" s="32" t="s">
        <v>50</v>
      </c>
      <c r="D48" s="32" t="s">
        <v>51</v>
      </c>
      <c r="E48" s="33" t="s">
        <v>55</v>
      </c>
      <c r="F48" s="5"/>
      <c r="G48" s="31" t="s">
        <v>14</v>
      </c>
      <c r="H48" s="32" t="s">
        <v>50</v>
      </c>
      <c r="I48" s="32" t="s">
        <v>51</v>
      </c>
      <c r="J48" s="33" t="s">
        <v>55</v>
      </c>
    </row>
    <row r="49" spans="1:10" ht="30" customHeight="1">
      <c r="B49" s="35" t="s">
        <v>37</v>
      </c>
      <c r="C49" s="57"/>
      <c r="D49" s="57"/>
      <c r="E49" s="57">
        <f>Eten[[#This Row],[Gepland 
kosten]]-Eten[[#This Row],[Werkelijk 
kosten]]</f>
        <v>0</v>
      </c>
      <c r="F49" s="5"/>
      <c r="G49" s="35" t="s">
        <v>72</v>
      </c>
      <c r="H49" s="57"/>
      <c r="I49" s="57"/>
      <c r="J49" s="57">
        <f>Spaargeld[[#This Row],[Gepland 
kosten]]-Spaargeld[[#This Row],[Werkelijk 
kosten]]</f>
        <v>0</v>
      </c>
    </row>
    <row r="50" spans="1:10" ht="30" customHeight="1">
      <c r="B50" s="35" t="s">
        <v>38</v>
      </c>
      <c r="C50" s="57"/>
      <c r="D50" s="57"/>
      <c r="E50" s="57">
        <f>Eten[[#This Row],[Gepland 
kosten]]-Eten[[#This Row],[Werkelijk 
kosten]]</f>
        <v>0</v>
      </c>
      <c r="F50" s="5"/>
      <c r="G50" s="35" t="s">
        <v>73</v>
      </c>
      <c r="H50" s="57"/>
      <c r="I50" s="57"/>
      <c r="J50" s="57">
        <f>Spaargeld[[#This Row],[Gepland 
kosten]]-Spaargeld[[#This Row],[Werkelijk 
kosten]]</f>
        <v>0</v>
      </c>
    </row>
    <row r="51" spans="1:10" ht="30" customHeight="1">
      <c r="B51" s="35" t="s">
        <v>24</v>
      </c>
      <c r="C51" s="57"/>
      <c r="D51" s="57"/>
      <c r="E51" s="57">
        <f>Eten[[#This Row],[Gepland 
kosten]]-Eten[[#This Row],[Werkelijk 
kosten]]</f>
        <v>0</v>
      </c>
      <c r="F51" s="5"/>
      <c r="G51" s="71"/>
      <c r="H51" s="72"/>
      <c r="I51" s="72"/>
      <c r="J51" s="72">
        <f>Spaargeld[[#This Row],[Gepland 
kosten]]-Spaargeld[[#This Row],[Werkelijk 
kosten]]</f>
        <v>0</v>
      </c>
    </row>
    <row r="52" spans="1:10" ht="30" customHeight="1">
      <c r="B52" s="36" t="s">
        <v>25</v>
      </c>
      <c r="C52" s="61"/>
      <c r="D52" s="61"/>
      <c r="E52" s="59">
        <f>SUBTOTAL(109,Eten[Verschil])</f>
        <v>0</v>
      </c>
      <c r="F52" s="5"/>
      <c r="G52" s="35" t="s">
        <v>24</v>
      </c>
      <c r="H52" s="57"/>
      <c r="I52" s="57"/>
      <c r="J52" s="57">
        <f>Spaargeld[[#This Row],[Gepland 
kosten]]-Spaargeld[[#This Row],[Werkelijk 
kosten]]</f>
        <v>0</v>
      </c>
    </row>
    <row r="53" spans="1:10" ht="37.950000000000003" customHeight="1">
      <c r="B53" s="46"/>
      <c r="C53" s="66"/>
      <c r="D53" s="66"/>
      <c r="E53" s="66"/>
      <c r="F53" s="5"/>
      <c r="G53" s="36" t="s">
        <v>25</v>
      </c>
      <c r="H53" s="60"/>
      <c r="I53" s="60"/>
      <c r="J53" s="59">
        <f>SUBTOTAL(109,Spaargeld[Verschil])</f>
        <v>0</v>
      </c>
    </row>
    <row r="54" spans="1:10" s="2" customFormat="1" ht="30" customHeight="1">
      <c r="A54" s="23"/>
      <c r="B54" s="77" t="s">
        <v>39</v>
      </c>
      <c r="C54" s="78"/>
      <c r="D54" s="78"/>
      <c r="E54" s="78"/>
      <c r="F54" s="40"/>
      <c r="G54" s="47"/>
      <c r="H54" s="69"/>
      <c r="I54" s="69"/>
      <c r="J54" s="69"/>
    </row>
    <row r="55" spans="1:10" ht="48" customHeight="1">
      <c r="B55" s="48" t="s">
        <v>14</v>
      </c>
      <c r="C55" s="32" t="s">
        <v>50</v>
      </c>
      <c r="D55" s="32" t="s">
        <v>51</v>
      </c>
      <c r="E55" s="33" t="s">
        <v>55</v>
      </c>
      <c r="F55" s="5"/>
      <c r="G55" s="83" t="s">
        <v>74</v>
      </c>
      <c r="H55" s="84"/>
      <c r="I55" s="84"/>
      <c r="J55" s="84"/>
    </row>
    <row r="56" spans="1:10" ht="30" customHeight="1">
      <c r="B56" s="35" t="s">
        <v>36</v>
      </c>
      <c r="C56" s="57"/>
      <c r="D56" s="57"/>
      <c r="E56" s="57">
        <f>Huisdieren[[#This Row],[Gepland 
kosten]]-Huisdieren[[#This Row],[Werkelijk 
kosten]]</f>
        <v>0</v>
      </c>
      <c r="F56" s="5"/>
      <c r="G56" s="42" t="s">
        <v>14</v>
      </c>
      <c r="H56" s="32" t="s">
        <v>50</v>
      </c>
      <c r="I56" s="32" t="s">
        <v>51</v>
      </c>
      <c r="J56" s="33" t="s">
        <v>55</v>
      </c>
    </row>
    <row r="57" spans="1:10" ht="30" customHeight="1">
      <c r="B57" s="35" t="s">
        <v>34</v>
      </c>
      <c r="C57" s="57"/>
      <c r="D57" s="57"/>
      <c r="E57" s="57">
        <f>Huisdieren[[#This Row],[Gepland 
kosten]]-Huisdieren[[#This Row],[Werkelijk 
kosten]]</f>
        <v>0</v>
      </c>
      <c r="F57" s="5"/>
      <c r="G57" s="35" t="s">
        <v>75</v>
      </c>
      <c r="H57" s="57">
        <v>66</v>
      </c>
      <c r="I57" s="57"/>
      <c r="J57" s="57">
        <f>Geschenken[[#This Row],[Gepland 
kosten]]-Geschenken[[#This Row],[Werkelijk 
kosten]]</f>
        <v>66</v>
      </c>
    </row>
    <row r="58" spans="1:10" ht="30" customHeight="1">
      <c r="B58" s="35" t="s">
        <v>40</v>
      </c>
      <c r="C58" s="57"/>
      <c r="D58" s="57"/>
      <c r="E58" s="57">
        <f>Huisdieren[[#This Row],[Gepland 
kosten]]-Huisdieren[[#This Row],[Werkelijk 
kosten]]</f>
        <v>0</v>
      </c>
      <c r="F58" s="5"/>
      <c r="G58" s="35" t="s">
        <v>76</v>
      </c>
      <c r="H58" s="57">
        <v>223</v>
      </c>
      <c r="I58" s="57"/>
      <c r="J58" s="57">
        <f>Geschenken[[#This Row],[Gepland 
kosten]]-Geschenken[[#This Row],[Werkelijk 
kosten]]</f>
        <v>223</v>
      </c>
    </row>
    <row r="59" spans="1:10" ht="30" customHeight="1">
      <c r="B59" s="35" t="s">
        <v>41</v>
      </c>
      <c r="C59" s="57"/>
      <c r="D59" s="57"/>
      <c r="E59" s="57">
        <f>Huisdieren[[#This Row],[Gepland 
kosten]]-Huisdieren[[#This Row],[Werkelijk 
kosten]]</f>
        <v>0</v>
      </c>
      <c r="F59" s="5"/>
      <c r="G59" s="35" t="s">
        <v>77</v>
      </c>
      <c r="H59" s="57"/>
      <c r="I59" s="57"/>
      <c r="J59" s="57">
        <f>Geschenken[[#This Row],[Gepland 
kosten]]-Geschenken[[#This Row],[Werkelijk 
kosten]]</f>
        <v>0</v>
      </c>
    </row>
    <row r="60" spans="1:10" ht="30" customHeight="1">
      <c r="B60" s="35" t="s">
        <v>24</v>
      </c>
      <c r="C60" s="57"/>
      <c r="D60" s="57"/>
      <c r="E60" s="57">
        <f>Huisdieren[[#This Row],[Gepland 
kosten]]-Huisdieren[[#This Row],[Werkelijk 
kosten]]</f>
        <v>0</v>
      </c>
      <c r="F60" s="5"/>
      <c r="G60" s="36" t="s">
        <v>25</v>
      </c>
      <c r="H60" s="61"/>
      <c r="I60" s="61"/>
      <c r="J60" s="59">
        <f>SUBTOTAL(109,Geschenken[Verschil])</f>
        <v>289</v>
      </c>
    </row>
    <row r="61" spans="1:10" ht="30" customHeight="1">
      <c r="B61" s="36" t="s">
        <v>25</v>
      </c>
      <c r="C61" s="62"/>
      <c r="D61" s="62"/>
      <c r="E61" s="62">
        <f>SUBTOTAL(109,Huisdieren[Verschil])</f>
        <v>0</v>
      </c>
      <c r="F61" s="5"/>
      <c r="G61" s="39"/>
      <c r="H61" s="67"/>
      <c r="I61" s="67"/>
      <c r="J61" s="65"/>
    </row>
    <row r="62" spans="1:10" ht="37.950000000000003" customHeight="1">
      <c r="B62" s="43"/>
      <c r="C62" s="70"/>
      <c r="D62" s="70"/>
      <c r="E62" s="70"/>
      <c r="F62" s="5"/>
      <c r="G62" s="39"/>
      <c r="H62" s="67"/>
      <c r="I62" s="67"/>
      <c r="J62" s="65"/>
    </row>
    <row r="63" spans="1:10" s="2" customFormat="1" ht="30" customHeight="1">
      <c r="A63" s="23"/>
      <c r="B63" s="75" t="s">
        <v>42</v>
      </c>
      <c r="C63" s="76"/>
      <c r="D63" s="76"/>
      <c r="E63" s="76"/>
      <c r="F63" s="40"/>
      <c r="G63" s="49"/>
      <c r="H63" s="67"/>
      <c r="I63" s="67"/>
      <c r="J63" s="67"/>
    </row>
    <row r="64" spans="1:10" ht="48" customHeight="1">
      <c r="B64" s="31" t="s">
        <v>14</v>
      </c>
      <c r="C64" s="32" t="s">
        <v>50</v>
      </c>
      <c r="D64" s="32" t="s">
        <v>51</v>
      </c>
      <c r="E64" s="33" t="s">
        <v>55</v>
      </c>
      <c r="F64" s="5"/>
      <c r="G64" s="77" t="s">
        <v>78</v>
      </c>
      <c r="H64" s="78"/>
      <c r="I64" s="78"/>
      <c r="J64" s="78"/>
    </row>
    <row r="65" spans="2:10" ht="30" customHeight="1">
      <c r="B65" s="35" t="s">
        <v>43</v>
      </c>
      <c r="C65" s="57"/>
      <c r="D65" s="57"/>
      <c r="E65" s="57">
        <f>PersoonlijkeVerzorging[[#This Row],[Gepland 
kosten]]-PersoonlijkeVerzorging[[#This Row],[Werkelijk 
kosten]]</f>
        <v>0</v>
      </c>
      <c r="F65" s="5"/>
      <c r="G65" s="50" t="s">
        <v>79</v>
      </c>
      <c r="H65" s="32" t="s">
        <v>50</v>
      </c>
      <c r="I65" s="32" t="s">
        <v>51</v>
      </c>
      <c r="J65" s="33" t="s">
        <v>55</v>
      </c>
    </row>
    <row r="66" spans="2:10" ht="30" customHeight="1">
      <c r="B66" s="35" t="s">
        <v>44</v>
      </c>
      <c r="C66" s="57"/>
      <c r="D66" s="57"/>
      <c r="E66" s="57">
        <f>PersoonlijkeVerzorging[[#This Row],[Gepland 
kosten]]-PersoonlijkeVerzorging[[#This Row],[Werkelijk 
kosten]]</f>
        <v>0</v>
      </c>
      <c r="F66" s="5"/>
      <c r="G66" s="35" t="s">
        <v>80</v>
      </c>
      <c r="H66" s="57"/>
      <c r="I66" s="57"/>
      <c r="J66" s="57">
        <f>Juridisch[[#This Row],[Gepland 
kosten]]-Juridisch[[#This Row],[Werkelijk 
kosten]]</f>
        <v>0</v>
      </c>
    </row>
    <row r="67" spans="2:10" ht="30" customHeight="1">
      <c r="B67" s="35" t="s">
        <v>45</v>
      </c>
      <c r="C67" s="57"/>
      <c r="D67" s="57"/>
      <c r="E67" s="57">
        <f>PersoonlijkeVerzorging[[#This Row],[Gepland 
kosten]]-PersoonlijkeVerzorging[[#This Row],[Werkelijk 
kosten]]</f>
        <v>0</v>
      </c>
      <c r="F67" s="5"/>
      <c r="G67" s="35" t="s">
        <v>81</v>
      </c>
      <c r="H67" s="57"/>
      <c r="I67" s="57"/>
      <c r="J67" s="57">
        <f>Juridisch[[#This Row],[Gepland 
kosten]]-Juridisch[[#This Row],[Werkelijk 
kosten]]</f>
        <v>0</v>
      </c>
    </row>
    <row r="68" spans="2:10" ht="30" customHeight="1">
      <c r="B68" s="35" t="s">
        <v>46</v>
      </c>
      <c r="C68" s="57"/>
      <c r="D68" s="57"/>
      <c r="E68" s="57">
        <f>PersoonlijkeVerzorging[[#This Row],[Gepland 
kosten]]-PersoonlijkeVerzorging[[#This Row],[Werkelijk 
kosten]]</f>
        <v>0</v>
      </c>
      <c r="F68" s="5"/>
      <c r="G68" s="35" t="s">
        <v>82</v>
      </c>
      <c r="H68" s="57"/>
      <c r="I68" s="57"/>
      <c r="J68" s="57">
        <f>Juridisch[[#This Row],[Gepland 
kosten]]-Juridisch[[#This Row],[Werkelijk 
kosten]]</f>
        <v>0</v>
      </c>
    </row>
    <row r="69" spans="2:10" ht="30" customHeight="1">
      <c r="B69" s="35" t="s">
        <v>47</v>
      </c>
      <c r="C69" s="57"/>
      <c r="D69" s="57"/>
      <c r="E69" s="57">
        <f>PersoonlijkeVerzorging[[#This Row],[Gepland 
kosten]]-PersoonlijkeVerzorging[[#This Row],[Werkelijk 
kosten]]</f>
        <v>0</v>
      </c>
      <c r="F69" s="5"/>
      <c r="G69" s="35" t="s">
        <v>24</v>
      </c>
      <c r="H69" s="57"/>
      <c r="I69" s="57"/>
      <c r="J69" s="57">
        <f>Juridisch[[#This Row],[Gepland 
kosten]]-Juridisch[[#This Row],[Werkelijk 
kosten]]</f>
        <v>0</v>
      </c>
    </row>
    <row r="70" spans="2:10" ht="30" customHeight="1">
      <c r="B70" s="35" t="s">
        <v>48</v>
      </c>
      <c r="C70" s="57"/>
      <c r="D70" s="57"/>
      <c r="E70" s="57">
        <f>PersoonlijkeVerzorging[[#This Row],[Gepland 
kosten]]-PersoonlijkeVerzorging[[#This Row],[Werkelijk 
kosten]]</f>
        <v>0</v>
      </c>
      <c r="F70" s="5"/>
      <c r="G70" s="36" t="s">
        <v>25</v>
      </c>
      <c r="H70" s="61"/>
      <c r="I70" s="61"/>
      <c r="J70" s="59">
        <f>SUBTOTAL(109,Juridisch[Verschil])</f>
        <v>0</v>
      </c>
    </row>
    <row r="71" spans="2:10" ht="30" customHeight="1">
      <c r="B71" s="35" t="s">
        <v>24</v>
      </c>
      <c r="C71" s="57"/>
      <c r="D71" s="57"/>
      <c r="E71" s="57">
        <f>PersoonlijkeVerzorging[[#This Row],[Gepland 
kosten]]-PersoonlijkeVerzorging[[#This Row],[Werkelijk 
kosten]]</f>
        <v>0</v>
      </c>
      <c r="F71" s="5"/>
      <c r="G71" s="38"/>
      <c r="H71" s="38"/>
      <c r="I71" s="38"/>
      <c r="J71" s="38"/>
    </row>
    <row r="72" spans="2:10" ht="30" customHeight="1">
      <c r="B72" s="36" t="s">
        <v>25</v>
      </c>
      <c r="C72" s="61"/>
      <c r="D72" s="61"/>
      <c r="E72" s="59">
        <f>SUBTOTAL(109,PersoonlijkeVerzorging[Verschil])</f>
        <v>0</v>
      </c>
      <c r="F72" s="5"/>
      <c r="G72" s="38"/>
      <c r="H72" s="38"/>
      <c r="I72" s="38"/>
      <c r="J72" s="38"/>
    </row>
    <row r="73" spans="2:10" ht="30" customHeight="1">
      <c r="B73" s="21"/>
      <c r="C73" s="21"/>
      <c r="D73" s="21"/>
      <c r="E73" s="21"/>
      <c r="F73" s="5"/>
      <c r="G73" s="38"/>
      <c r="H73" s="38"/>
      <c r="I73" s="38"/>
      <c r="J73" s="38"/>
    </row>
    <row r="74" spans="2:10" ht="30" customHeight="1">
      <c r="F74" s="5"/>
      <c r="G74" s="79" t="s">
        <v>83</v>
      </c>
      <c r="H74" s="79"/>
      <c r="I74" s="79"/>
      <c r="J74" s="80">
        <f>SUBTOTAL(109,Huisvesting[Gepland
kosten],Vervoer[Gepland 
kosten],Verzekering[Gepland
kosten],Eten[Gepland 
kosten],Huisdieren[Gepland 
kosten],PersoonlijkeVerzorging[Gepland 
kosten],Amusement[Gepland 
kosten],Leningen[Gepland 
kosten],Belastingen[Gepland 
kosten],Spaargeld[Gepland 
kosten],Geschenken[Gepland 
kosten],Juridisch[Gepland 
kosten])</f>
        <v>1484</v>
      </c>
    </row>
    <row r="75" spans="2:10" ht="30" customHeight="1">
      <c r="F75" s="5"/>
      <c r="G75" s="79"/>
      <c r="H75" s="79"/>
      <c r="I75" s="79"/>
      <c r="J75" s="80"/>
    </row>
    <row r="76" spans="2:10" ht="30" customHeight="1">
      <c r="F76" s="5"/>
      <c r="G76" s="81" t="s">
        <v>84</v>
      </c>
      <c r="H76" s="81"/>
      <c r="I76" s="81"/>
      <c r="J76" s="82">
        <f>SUBTOTAL(109,Huisvesting[Werkelijk 
kosten],Vervoer[Werkelijk 
kosten],Verzekering[Werkelijk 
kosten],Eten[Werkelijk 
kosten],Huisdieren[Werkelijk 
kosten],PersoonlijkeVerzorging[Werkelijk 
kosten],Amusement[Werkelijk 
kosten],Leningen[Werkelijk 
kosten],Belastingen[Werkelijk 
kosten],Spaargeld[Werkelijk 
kosten],Geschenken[Werkelijk 
kosten],Juridisch[Werkelijk 
kosten])</f>
        <v>1236</v>
      </c>
    </row>
    <row r="77" spans="2:10" ht="24.9" customHeight="1">
      <c r="F77" s="5"/>
      <c r="G77" s="81"/>
      <c r="H77" s="81"/>
      <c r="I77" s="81"/>
      <c r="J77" s="82"/>
    </row>
    <row r="78" spans="2:10" ht="24.9" customHeight="1">
      <c r="F78" s="5"/>
      <c r="G78" s="73" t="s">
        <v>85</v>
      </c>
      <c r="H78" s="73"/>
      <c r="I78" s="73"/>
      <c r="J78" s="74">
        <f>J74-J76</f>
        <v>248</v>
      </c>
    </row>
    <row r="79" spans="2:10" ht="24.9" customHeight="1">
      <c r="F79" s="5"/>
      <c r="G79" s="73"/>
      <c r="H79" s="73"/>
      <c r="I79" s="73"/>
      <c r="J79" s="74"/>
    </row>
    <row r="80" spans="2:10" ht="24.9" customHeight="1">
      <c r="F80" s="5"/>
    </row>
    <row r="81" spans="6:6" ht="24.9" customHeight="1">
      <c r="F81" s="5"/>
    </row>
  </sheetData>
  <mergeCells count="26">
    <mergeCell ref="G47:J47"/>
    <mergeCell ref="B54:E54"/>
    <mergeCell ref="G55:J55"/>
    <mergeCell ref="B63:E63"/>
    <mergeCell ref="G64:J64"/>
    <mergeCell ref="G78:I79"/>
    <mergeCell ref="J78:J79"/>
    <mergeCell ref="J74:J75"/>
    <mergeCell ref="J76:J77"/>
    <mergeCell ref="G76:I77"/>
    <mergeCell ref="B2:H2"/>
    <mergeCell ref="G38:J38"/>
    <mergeCell ref="G74:I75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  <mergeCell ref="B47:E47"/>
  </mergeCells>
  <dataValidations count="12">
    <dataValidation allowBlank="1" showInputMessage="1" showErrorMessage="1" prompt="Maak in dit werkblad een persoonlijk maandbudget. Cellen in deze kolom bevatten handige aanwijzingen voor het gebruik van dit werkblad. Druk op pijl-omlaag om te beginnen." sqref="A1" xr:uid="{535C1FB4-69DA-478A-9C24-451D9BD5B386}"/>
    <dataValidation allowBlank="1" showInputMessage="1" showErrorMessage="1" prompt="De titel van dit werkblad staat in cel B2. De volgende aanwijzing staat in cel A4." sqref="A2" xr:uid="{B4FABB03-3192-4386-8C0C-14BCEBFC58A9}"/>
    <dataValidation allowBlank="1" showInputMessage="1" showErrorMessage="1" prompt="Het label Geplande maandelijkse inkomsten staat in de cel rechts. Voer Inkomsten 1 in cel C5 in, en Extra inkomsten in C6. Het totale maandelijkse inkomen wordt berekend in cel C7. De volgende aanwijzing staat in cel A7." sqref="A4" xr:uid="{37ECE25A-D750-4901-9936-FA0425D6DFC1}"/>
    <dataValidation allowBlank="1" showInputMessage="1" showErrorMessage="1" prompt="Gepland saldo wordt automatisch berekend in cel H4, Werkelijk saldo in cel H6 en Verschil in cel H8. De volgende aanwijzing staat in cel A9." sqref="A7" xr:uid="{30295BAD-27FA-449C-8A78-ECFC2ACE1A2B}"/>
    <dataValidation allowBlank="1" showInputMessage="1" showErrorMessage="1" prompt="Het label Werkelijke maandelijkse inkomsten staat in de cel rechts. Voer Inkomsten 1 in cel C10 in, en Extra inkomsten in C11. Het totale maandelijkse inkomen wordt berekend in cel C12. De volgende aanwijzing staat in cel A15." sqref="A9" xr:uid="{23FC07BB-1058-4403-A6BB-F2E3DAB6391D}"/>
    <dataValidation allowBlank="1" showInputMessage="1" showErrorMessage="1" prompt="Voer in de tabel Huisvesting gegevens in beginnend in de cel rechts, en in de tabel Amusement beginnend in cel G15. De volgende aanwijzing staat in cel A29." sqref="A15" xr:uid="{DCC6E90E-6B90-466F-863D-46F7DA3C4296}"/>
    <dataValidation allowBlank="1" showInputMessage="1" showErrorMessage="1" prompt="Voer in de tabel Vervoer gegevens in beginnend in de cel rechts, en in de tabel Leningen beginnend in cel G29. De volgende aanwijzing staat in cel A40." sqref="A29" xr:uid="{AFC8D67D-8805-4E04-8494-156CF7945383}"/>
    <dataValidation allowBlank="1" showInputMessage="1" showErrorMessage="1" prompt="Voer in de tabel Verzekering gegevens in beginnend in de cel rechts, en in de tabel Belasting beginnend in cel G40. De volgende aanwijzing staat in cel A48." sqref="A40" xr:uid="{34699D58-6783-4DA8-AD00-EB6D5B4F4886}"/>
    <dataValidation allowBlank="1" showInputMessage="1" showErrorMessage="1" prompt="Voer in de tabel Eten gegevens in beginnend in de cel rechts, en in de tabel Spaargeld beginnend in cel G48. De volgende aanwijzing staat in cel A55." sqref="A48" xr:uid="{E10C94B7-CAAB-4591-99E4-5A50789CA061}"/>
    <dataValidation allowBlank="1" showInputMessage="1" showErrorMessage="1" prompt="Voer in de tabel Persoonlijke verzorging gegevens in beginnend in de cel rechts, en in de tabel Juridisch beginnend in cel G64. De volgende aanwijzing staat in cel A73." sqref="A64" xr:uid="{4D40684C-D56F-4273-B2CC-5C8947747B1A}"/>
    <dataValidation allowBlank="1" showInputMessage="1" showErrorMessage="1" prompt="Totale geplande kosten wordt automatisch berekend in cel J73, Totale werkelijke kosten in cel J75 en Totaal verschil in cel J77." sqref="A73" xr:uid="{7663E59F-1158-4833-8ADA-EE341AD75E0A}"/>
    <dataValidation allowBlank="1" showInputMessage="1" showErrorMessage="1" prompt="Voer in de tabel Huisdieren gegevens in beginnend in de cel rechts, en in de tabel Geschenken beginnend in cel G54. De volgende aanwijzing staat in cel A64." sqref="A55" xr:uid="{2288A180-A788-4190-A6AF-985B4E7FF023}"/>
  </dataValidations>
  <printOptions horizontalCentered="1"/>
  <pageMargins left="0.4" right="0.4" top="0.4" bottom="0.4" header="0.3" footer="0.5"/>
  <pageSetup paperSize="9" scale="43" fitToHeight="0" orientation="portrait" r:id="rId1"/>
  <headerFooter differentFirst="1">
    <oddFooter>Page &amp;P of &amp;N</oddFooter>
  </headerFooter>
  <rowBreaks count="1" manualBreakCount="1">
    <brk id="44" max="16383" man="1"/>
  </rowBreaks>
  <ignoredErrors>
    <ignoredError sqref="J16:J24 E30 J30:J35 J41:J44 E41:E44 E49:E51 J52 J57:J59 J66:J69 J75:J77 E65:E71 E56:E60 J49:J50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8771426-2A7A-4B36-9D43-BE262652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C7FD9-EBCF-4CC4-BE1C-34B80F7E83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Start</vt:lpstr>
      <vt:lpstr>Persoonlijk maandbudget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2022-11-06T05:34:26Z</dcterms:created>
  <dcterms:modified xsi:type="dcterms:W3CDTF">2023-11-05T09:03:24Z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